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3 - NOMINAS\4 - NOMINA - PORTAL DE TRANSPARENCIA\1 - ENERO\"/>
    </mc:Choice>
  </mc:AlternateContent>
  <xr:revisionPtr revIDLastSave="0" documentId="13_ncr:1_{22BD86ED-D73A-4434-ADA4-D462101D2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O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Q17" i="1"/>
  <c r="S17" i="1" s="1"/>
  <c r="Q18" i="1"/>
  <c r="S18" i="1" s="1"/>
  <c r="R19" i="1"/>
  <c r="R18" i="1"/>
  <c r="P18" i="1"/>
  <c r="P17" i="1"/>
  <c r="R17" i="1"/>
  <c r="N20" i="1" l="1"/>
  <c r="M20" i="1"/>
  <c r="L20" i="1"/>
  <c r="K20" i="1"/>
  <c r="J20" i="1"/>
  <c r="R20" i="1" l="1"/>
  <c r="Q20" i="1"/>
  <c r="P20" i="1"/>
  <c r="S20" i="1" l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<sst xmlns="http://schemas.openxmlformats.org/spreadsheetml/2006/main" count="57" uniqueCount="53">
  <si>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</si>
  <si>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</si>
  <si>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</si>
  <si>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</si>
  <si>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</si>
  <si>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</si>
  <si>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</si>
  <si>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</si>
  <si>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</si>
  <si>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</si>
  <si>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</si>
  <si>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</si>
  <si>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</si>
  <si>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</si>
  <si>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</si>
  <si>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</si>
  <si>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</si>
  <si>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</si>
  <si>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</si>
  <si>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</si>
  <si>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</si>
  <si>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</si>
  <si>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</si>
  <si>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</si>
  <si>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</si>
  <si>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</si>
  <si>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</si>
  <si>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</si>
  <si>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</si>
  <si>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</si>
  <si>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</si>
  <si>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</si>
  <si>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</si>
  <si>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</si>
  <si>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</si>
  <si>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</si>
  <si>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</si>
  <si>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</si>
  <si>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</si>
  <si>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</si>
  <si>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</si>
  <si>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</si>
  <si>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</si>
  <si>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</si>
  <si>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</si>
  <si>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</si>
  <si>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</si>
  <si>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</si>
  <si>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</si>
  <si>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</si>
  <si>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</si>
  <si>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>Correspondiente al mes enero del año 2024</t>
  </si>
  <si>
    <t xml:space="preserve">   (4*) Deducción directa declaración TSS del SUIRPLUS por registro de dependientes adicionales al SDSS. RD$$1,715,46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</si>
</sst>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165" fontId="4" fillId="2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165" fontId="8" fillId="3" borderId="17" xfId="1" applyFont="1" applyFill="1" applyBorder="1" applyAlignment="1">
      <alignment horizontal="center" vertical="center"/>
    </xf>
    <xf numFmtId="165" fontId="8" fillId="3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5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4" fontId="7" fillId="5" borderId="13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4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259341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6"/>
  <sheetViews>
    <sheetView tabSelected="1" topLeftCell="D1" zoomScale="60" zoomScaleNormal="60" workbookViewId="0">
      <pane ySplit="1" topLeftCell="A17" activePane="bottomLeft" state="frozen"/>
      <selection pane="bottomLeft" activeCell="A28" sqref="A28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18.1406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2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23.2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8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23.25" x14ac:dyDescent="0.2">
      <c r="A11" s="84" t="s">
        <v>27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ht="23.25" x14ac:dyDescent="0.2">
      <c r="A12" s="84" t="s">
        <v>51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4" t="s">
        <v>0</v>
      </c>
      <c r="B14" s="66" t="s">
        <v>1</v>
      </c>
      <c r="C14" s="54"/>
      <c r="D14" s="54"/>
      <c r="E14" s="54"/>
      <c r="F14" s="54"/>
      <c r="G14" s="66" t="s">
        <v>2</v>
      </c>
      <c r="H14" s="69" t="s">
        <v>3</v>
      </c>
      <c r="I14" s="69" t="s">
        <v>4</v>
      </c>
      <c r="J14" s="80" t="s">
        <v>5</v>
      </c>
      <c r="K14" s="81"/>
      <c r="L14" s="81"/>
      <c r="M14" s="81"/>
      <c r="N14" s="81"/>
      <c r="O14" s="82"/>
      <c r="P14" s="55"/>
      <c r="Q14" s="72" t="s">
        <v>6</v>
      </c>
      <c r="R14" s="73"/>
      <c r="S14" s="69" t="s">
        <v>7</v>
      </c>
      <c r="T14" s="69" t="s">
        <v>8</v>
      </c>
    </row>
    <row r="15" spans="1:20" ht="46.5" customHeight="1" thickBot="1" x14ac:dyDescent="0.25">
      <c r="A15" s="65"/>
      <c r="B15" s="67"/>
      <c r="C15" s="56" t="s">
        <v>9</v>
      </c>
      <c r="D15" s="56" t="s">
        <v>10</v>
      </c>
      <c r="E15" s="56" t="s">
        <v>29</v>
      </c>
      <c r="F15" s="56" t="s">
        <v>11</v>
      </c>
      <c r="G15" s="67"/>
      <c r="H15" s="70"/>
      <c r="I15" s="70"/>
      <c r="J15" s="72" t="s">
        <v>12</v>
      </c>
      <c r="K15" s="73"/>
      <c r="L15" s="74" t="s">
        <v>13</v>
      </c>
      <c r="M15" s="72" t="s">
        <v>14</v>
      </c>
      <c r="N15" s="73"/>
      <c r="O15" s="74" t="s">
        <v>15</v>
      </c>
      <c r="P15" s="69" t="s">
        <v>16</v>
      </c>
      <c r="Q15" s="77" t="s">
        <v>17</v>
      </c>
      <c r="R15" s="78" t="s">
        <v>18</v>
      </c>
      <c r="S15" s="70"/>
      <c r="T15" s="70"/>
    </row>
    <row r="16" spans="1:20" ht="33.75" customHeight="1" thickBot="1" x14ac:dyDescent="0.25">
      <c r="A16" s="65"/>
      <c r="B16" s="67"/>
      <c r="C16" s="56"/>
      <c r="D16" s="56"/>
      <c r="E16" s="56" t="s">
        <v>30</v>
      </c>
      <c r="F16" s="56"/>
      <c r="G16" s="68"/>
      <c r="H16" s="71"/>
      <c r="I16" s="71"/>
      <c r="J16" s="57" t="s">
        <v>19</v>
      </c>
      <c r="K16" s="58" t="s">
        <v>20</v>
      </c>
      <c r="L16" s="75"/>
      <c r="M16" s="57" t="s">
        <v>21</v>
      </c>
      <c r="N16" s="58" t="s">
        <v>22</v>
      </c>
      <c r="O16" s="76"/>
      <c r="P16" s="71"/>
      <c r="Q16" s="77"/>
      <c r="R16" s="79"/>
      <c r="S16" s="71"/>
      <c r="T16" s="71"/>
    </row>
    <row r="17" spans="1:20" s="14" customFormat="1" ht="62.25" customHeight="1" thickBot="1" x14ac:dyDescent="0.25">
      <c r="A17" s="43" t="s">
        <v>35</v>
      </c>
      <c r="B17" s="53" t="s">
        <v>31</v>
      </c>
      <c r="C17" s="51" t="s">
        <v>32</v>
      </c>
      <c r="D17" s="51" t="s">
        <v>33</v>
      </c>
      <c r="E17" s="44" t="s">
        <v>34</v>
      </c>
      <c r="F17" s="45" t="s">
        <v>28</v>
      </c>
      <c r="G17" s="52">
        <v>15000</v>
      </c>
      <c r="H17" s="11">
        <v>0</v>
      </c>
      <c r="I17" s="11">
        <v>25</v>
      </c>
      <c r="J17" s="11">
        <f>ROUNDUP(G17*2.87%,2)</f>
        <v>430.5</v>
      </c>
      <c r="K17" s="11">
        <f>ROUNDUP(G17*7.1%,2)</f>
        <v>1065</v>
      </c>
      <c r="L17" s="11">
        <f>+G17*1.2%</f>
        <v>180</v>
      </c>
      <c r="M17" s="11">
        <f>+G17*3.04%</f>
        <v>456</v>
      </c>
      <c r="N17" s="11">
        <f>+G17*7.09%</f>
        <v>1063.5</v>
      </c>
      <c r="O17" s="11">
        <v>0</v>
      </c>
      <c r="P17" s="11">
        <f t="shared" ref="P17:P18" si="0">+H17+I17+J17+K17+L17+M17+N17+O17</f>
        <v>3220</v>
      </c>
      <c r="Q17" s="11">
        <f t="shared" ref="Q17:Q18" si="1">ROUNDUP(H17+I17+J17+M17+O17,2)</f>
        <v>911.5</v>
      </c>
      <c r="R17" s="11">
        <f t="shared" ref="R17:R18" si="2">+K17+L17+N17</f>
        <v>2308.5</v>
      </c>
      <c r="S17" s="12">
        <f>ROUNDUP(G17-Q17,2)</f>
        <v>14088.5</v>
      </c>
      <c r="T17" s="13">
        <v>111</v>
      </c>
    </row>
    <row r="18" spans="1:20" s="14" customFormat="1" ht="62.25" customHeight="1" thickBot="1" x14ac:dyDescent="0.25">
      <c r="A18" s="43" t="s">
        <v>42</v>
      </c>
      <c r="B18" s="46" t="s">
        <v>39</v>
      </c>
      <c r="C18" s="47" t="s">
        <v>40</v>
      </c>
      <c r="D18" s="51" t="s">
        <v>41</v>
      </c>
      <c r="E18" s="48" t="s">
        <v>34</v>
      </c>
      <c r="F18" s="45" t="s">
        <v>28</v>
      </c>
      <c r="G18" s="9">
        <v>30000</v>
      </c>
      <c r="H18" s="10">
        <v>0</v>
      </c>
      <c r="I18" s="11">
        <v>25</v>
      </c>
      <c r="J18" s="11">
        <f>ROUNDUP(G18*2.87%,2)</f>
        <v>861</v>
      </c>
      <c r="K18" s="11">
        <f>ROUNDUP(G18*7.1%,2)</f>
        <v>2130</v>
      </c>
      <c r="L18" s="11">
        <f>+G18*1.2%</f>
        <v>360</v>
      </c>
      <c r="M18" s="11">
        <f>+G18*3.04%</f>
        <v>912</v>
      </c>
      <c r="N18" s="11">
        <f>+G18*7.09%</f>
        <v>2127</v>
      </c>
      <c r="O18" s="11">
        <v>3486.65</v>
      </c>
      <c r="P18" s="11">
        <f t="shared" si="0"/>
        <v>9901.65</v>
      </c>
      <c r="Q18" s="11">
        <f t="shared" si="1"/>
        <v>5284.65</v>
      </c>
      <c r="R18" s="11">
        <f t="shared" si="2"/>
        <v>4617</v>
      </c>
      <c r="S18" s="12">
        <f>ROUNDUP(G18-Q18,2)</f>
        <v>24715.35</v>
      </c>
      <c r="T18" s="13">
        <v>111</v>
      </c>
    </row>
    <row r="19" spans="1:20" s="14" customFormat="1" ht="62.25" customHeight="1" thickBot="1" x14ac:dyDescent="0.25">
      <c r="A19" s="43" t="s">
        <v>49</v>
      </c>
      <c r="B19" s="43" t="s">
        <v>46</v>
      </c>
      <c r="C19" s="44" t="s">
        <v>47</v>
      </c>
      <c r="D19" s="44" t="s">
        <v>48</v>
      </c>
      <c r="E19" s="44" t="s">
        <v>34</v>
      </c>
      <c r="F19" s="45" t="s">
        <v>28</v>
      </c>
      <c r="G19" s="52">
        <v>25000</v>
      </c>
      <c r="H19" s="11">
        <v>0</v>
      </c>
      <c r="I19" s="11">
        <v>25</v>
      </c>
      <c r="J19" s="11">
        <f>ROUNDUP(G19*2.87%,2)</f>
        <v>717.5</v>
      </c>
      <c r="K19" s="11">
        <f>ROUNDUP(G19*7.1%,2)</f>
        <v>1775</v>
      </c>
      <c r="L19" s="11">
        <f>+G19*1.2%</f>
        <v>300</v>
      </c>
      <c r="M19" s="11">
        <f>+G19*3.04%</f>
        <v>760</v>
      </c>
      <c r="N19" s="11">
        <f>+G19*7.09%</f>
        <v>1772.5000000000002</v>
      </c>
      <c r="O19" s="11">
        <v>3486.65</v>
      </c>
      <c r="P19" s="11">
        <f t="shared" ref="P19" si="3">+H19+I19+J19+K19+L19+M19+N19+O19</f>
        <v>8836.65</v>
      </c>
      <c r="Q19" s="11">
        <f t="shared" ref="Q19" si="4">ROUNDUP(H19+I19+J19+M19+O19,2)</f>
        <v>4989.1499999999996</v>
      </c>
      <c r="R19" s="11">
        <f t="shared" ref="R19" si="5">+K19+L19+N19</f>
        <v>3847.5</v>
      </c>
      <c r="S19" s="12">
        <f>ROUNDUP(G19-Q19,2)</f>
        <v>20010.849999999999</v>
      </c>
      <c r="T19" s="13">
        <v>111</v>
      </c>
    </row>
    <row r="20" spans="1:20" ht="20.25" customHeight="1" thickBot="1" x14ac:dyDescent="0.25">
      <c r="A20" s="61" t="s">
        <v>23</v>
      </c>
      <c r="B20" s="62"/>
      <c r="C20" s="62"/>
      <c r="D20" s="62"/>
      <c r="E20" s="62"/>
      <c r="F20" s="63"/>
      <c r="G20" s="49">
        <f t="shared" ref="G20:S20" si="6">ROUNDUP(SUM(G17:G19),2)</f>
        <v>70000</v>
      </c>
      <c r="H20" s="49">
        <f t="shared" si="6"/>
        <v>0</v>
      </c>
      <c r="I20" s="49">
        <f t="shared" si="6"/>
        <v>75</v>
      </c>
      <c r="J20" s="49">
        <f t="shared" si="6"/>
        <v>2009</v>
      </c>
      <c r="K20" s="49">
        <f t="shared" si="6"/>
        <v>4970</v>
      </c>
      <c r="L20" s="49">
        <f t="shared" si="6"/>
        <v>840</v>
      </c>
      <c r="M20" s="49">
        <f t="shared" si="6"/>
        <v>2128</v>
      </c>
      <c r="N20" s="49">
        <f t="shared" si="6"/>
        <v>4963</v>
      </c>
      <c r="O20" s="49">
        <f t="shared" si="6"/>
        <v>6973.3</v>
      </c>
      <c r="P20" s="49">
        <f t="shared" si="6"/>
        <v>21958.3</v>
      </c>
      <c r="Q20" s="49">
        <f t="shared" si="6"/>
        <v>11185.3</v>
      </c>
      <c r="R20" s="49">
        <f t="shared" si="6"/>
        <v>10773</v>
      </c>
      <c r="S20" s="49">
        <f t="shared" si="6"/>
        <v>58814.7</v>
      </c>
      <c r="T20" s="50"/>
    </row>
    <row r="21" spans="1:20" ht="20.25" x14ac:dyDescent="0.2">
      <c r="A21" s="15" t="s">
        <v>50</v>
      </c>
      <c r="B21" s="15"/>
      <c r="C21" s="16"/>
      <c r="D21" s="16"/>
      <c r="E21" s="16"/>
      <c r="F21" s="16"/>
      <c r="G21" s="17"/>
      <c r="H21" s="18"/>
      <c r="I21" s="18"/>
      <c r="J21" s="18"/>
      <c r="K21" s="18"/>
      <c r="L21" s="19"/>
      <c r="M21" s="18"/>
      <c r="N21" s="18"/>
      <c r="O21" s="18"/>
      <c r="P21" s="18"/>
      <c r="Q21" s="18"/>
      <c r="R21" s="18"/>
      <c r="S21" s="20"/>
      <c r="T21" s="20"/>
    </row>
    <row r="22" spans="1:20" ht="20.25" x14ac:dyDescent="0.2">
      <c r="A22" s="21"/>
      <c r="B22" s="21" t="s">
        <v>24</v>
      </c>
      <c r="C22" s="16"/>
      <c r="D22" s="22"/>
      <c r="E22" s="22"/>
      <c r="F22" s="22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24"/>
    </row>
    <row r="23" spans="1:20" ht="20.25" x14ac:dyDescent="0.2">
      <c r="A23" s="21" t="s">
        <v>25</v>
      </c>
      <c r="B23" s="26"/>
      <c r="C23" s="27"/>
      <c r="D23" s="22"/>
      <c r="E23" s="22"/>
      <c r="F23" s="22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24"/>
    </row>
    <row r="24" spans="1:20" ht="20.25" x14ac:dyDescent="0.2">
      <c r="A24" s="28" t="s">
        <v>43</v>
      </c>
      <c r="B24" s="26"/>
      <c r="C24" s="27"/>
      <c r="D24" s="22"/>
      <c r="E24" s="22"/>
      <c r="F24" s="22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24"/>
    </row>
    <row r="25" spans="1:20" ht="20.25" x14ac:dyDescent="0.2">
      <c r="A25" s="28" t="s">
        <v>44</v>
      </c>
      <c r="B25" s="26"/>
      <c r="C25" s="27"/>
      <c r="D25" s="22"/>
      <c r="E25" s="22"/>
      <c r="F25" s="22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4"/>
    </row>
    <row r="26" spans="1:20" ht="20.25" x14ac:dyDescent="0.2">
      <c r="A26" s="28" t="s">
        <v>45</v>
      </c>
      <c r="B26" s="26"/>
      <c r="C26" s="27"/>
      <c r="D26" s="22"/>
      <c r="E26" s="22"/>
      <c r="F26" s="22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5"/>
      <c r="T26" s="24"/>
    </row>
    <row r="27" spans="1:20" ht="20.25" x14ac:dyDescent="0.2">
      <c r="A27" s="28" t="s">
        <v>52</v>
      </c>
      <c r="B27" s="26"/>
      <c r="C27" s="27"/>
      <c r="D27" s="22"/>
      <c r="E27" s="22"/>
      <c r="F27" s="22"/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24"/>
    </row>
    <row r="28" spans="1:20" ht="20.25" x14ac:dyDescent="0.2">
      <c r="A28" s="29" t="s">
        <v>26</v>
      </c>
      <c r="B28" s="29"/>
      <c r="C28" s="30"/>
      <c r="D28" s="22"/>
      <c r="E28" s="22"/>
      <c r="F28" s="22"/>
      <c r="G28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  <c r="T28" s="24"/>
    </row>
    <row r="29" spans="1:20" ht="16.5" x14ac:dyDescent="0.2">
      <c r="A29" s="31"/>
      <c r="B29" s="31"/>
      <c r="C29" s="32"/>
      <c r="D29" s="22"/>
      <c r="E29" s="22"/>
      <c r="F29" s="22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/>
      <c r="T29" s="24"/>
    </row>
    <row r="30" spans="1:20" ht="23.25" x14ac:dyDescent="0.2">
      <c r="A30" s="59" t="s">
        <v>36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ht="23.25" x14ac:dyDescent="0.2">
      <c r="A31" s="60" t="s">
        <v>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1:20" ht="23.25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 ht="16.5" x14ac:dyDescent="0.2">
      <c r="A33" s="33"/>
      <c r="B33" s="34"/>
      <c r="C33" s="27"/>
      <c r="D33" s="22"/>
      <c r="E33" s="22"/>
      <c r="F33" s="22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4"/>
    </row>
    <row r="34" spans="1:20" ht="16.5" x14ac:dyDescent="0.2">
      <c r="A34" s="38"/>
      <c r="B34" s="39"/>
      <c r="C34" s="40"/>
      <c r="D34" s="35"/>
      <c r="E34" s="35"/>
      <c r="F34" s="35"/>
      <c r="G34" s="4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7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2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2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2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2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2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2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2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2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2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2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2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2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2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2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2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2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2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2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2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2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2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2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2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2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2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2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2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2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2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2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2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2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2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2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2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2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2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2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2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2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2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2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2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2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2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2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2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2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2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2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2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2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2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2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2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2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2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2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2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2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2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2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2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2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2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2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2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2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2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2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2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2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2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2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2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2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2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2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2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2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2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2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2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2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2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2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2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2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2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2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2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2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2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2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2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2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2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2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2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2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2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2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2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2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2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2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2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2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2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2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2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2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2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2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2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2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2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2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2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2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2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2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2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2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2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2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2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2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2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2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2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2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2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2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2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2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2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2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2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2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2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2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2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2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2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2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2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2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2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2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2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2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2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2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2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2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2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2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2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2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2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2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2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2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2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2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2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2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2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2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2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2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2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2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2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2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2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2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2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2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2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2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2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2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2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2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2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2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2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2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2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2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2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2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2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2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2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2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2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2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2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2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2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2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2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2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2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2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2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2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2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2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2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2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2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2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2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2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2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2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2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2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2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2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2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2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2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2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2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2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2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2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2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2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2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2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2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2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2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2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2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2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2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2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2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2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2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2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2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2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2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2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2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2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2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2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2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2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2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2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2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2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2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2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2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2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2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2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2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2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2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2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2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2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2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2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2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2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2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2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2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2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2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2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2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2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2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2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2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2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2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2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2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2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2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2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2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2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2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2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2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2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2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2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2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2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2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2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2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2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2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2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2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2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2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2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2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2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2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2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2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2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2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2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2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2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2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2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2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2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2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2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2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2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2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2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2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2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2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2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2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2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2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2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2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2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2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2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2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2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2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2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2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2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2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2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2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2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2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2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2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2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2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2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2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2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2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2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2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2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2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2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2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2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2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2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2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2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2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2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2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2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2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2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2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2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2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2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2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2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2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2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2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2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2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2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2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2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2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2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2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2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2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2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2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2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2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2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2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2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2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2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2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2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2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2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2"/>
      <c r="T466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0:T30"/>
    <mergeCell ref="A32:T32"/>
    <mergeCell ref="A31:T31"/>
    <mergeCell ref="A20:F20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0 B1:B16 B22:B1048576">
    <cfRule type="duplicateValues" dxfId="6" priority="14"/>
  </conditionalFormatting>
  <conditionalFormatting sqref="G14:G16">
    <cfRule type="duplicateValues" dxfId="5" priority="13"/>
  </conditionalFormatting>
  <conditionalFormatting sqref="B17">
    <cfRule type="duplicateValues" dxfId="4" priority="5"/>
  </conditionalFormatting>
  <conditionalFormatting sqref="B17">
    <cfRule type="duplicateValues" dxfId="3" priority="6"/>
  </conditionalFormatting>
  <conditionalFormatting sqref="B18">
    <cfRule type="duplicateValues" dxfId="2" priority="3"/>
  </conditionalFormatting>
  <conditionalFormatting sqref="B18">
    <cfRule type="duplicateValues" dxfId="1" priority="4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DE RECURSOS HUMANOS</cp:lastModifiedBy>
  <cp:lastPrinted>2024-02-08T17:27:25Z</cp:lastPrinted>
  <dcterms:created xsi:type="dcterms:W3CDTF">2021-08-17T20:49:48Z</dcterms:created>
  <dcterms:modified xsi:type="dcterms:W3CDTF">2024-02-08T17:27:42Z</dcterms:modified>
</cp:coreProperties>
</file>